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H33" i="1"/>
  <c r="H26" i="1"/>
  <c r="G21" i="1" l="1"/>
  <c r="F21" i="1"/>
  <c r="F5" i="1"/>
  <c r="G23" i="1" l="1"/>
  <c r="G13" i="1"/>
  <c r="G30" i="1"/>
  <c r="G17" i="1"/>
  <c r="G8" i="1"/>
  <c r="G35" i="1" l="1"/>
  <c r="F13" i="1"/>
  <c r="E23" i="1"/>
  <c r="F23" i="1"/>
  <c r="F29" i="1"/>
  <c r="F30" i="1" s="1"/>
  <c r="F8" i="1"/>
  <c r="F17" i="1"/>
  <c r="E13" i="1"/>
  <c r="D23" i="1"/>
  <c r="E8" i="1"/>
  <c r="E15" i="1"/>
  <c r="E17" i="1" s="1"/>
  <c r="D13" i="1"/>
  <c r="D8" i="1"/>
  <c r="C13" i="1"/>
  <c r="F35" i="1" l="1"/>
  <c r="E35" i="1"/>
  <c r="D35" i="1"/>
  <c r="D36" i="1" s="1"/>
  <c r="E36" i="1" l="1"/>
  <c r="F36" i="1" s="1"/>
  <c r="G36" i="1" s="1"/>
</calcChain>
</file>

<file path=xl/sharedStrings.xml><?xml version="1.0" encoding="utf-8"?>
<sst xmlns="http://schemas.openxmlformats.org/spreadsheetml/2006/main" count="74" uniqueCount="65">
  <si>
    <t>Picnic</t>
  </si>
  <si>
    <t>Carols</t>
  </si>
  <si>
    <t>BoH</t>
  </si>
  <si>
    <t>Ceilidh</t>
  </si>
  <si>
    <t>2012/13</t>
  </si>
  <si>
    <t>2013/14</t>
  </si>
  <si>
    <t>2014/15</t>
  </si>
  <si>
    <t>2015/16</t>
  </si>
  <si>
    <t>Income</t>
  </si>
  <si>
    <t>Donation</t>
  </si>
  <si>
    <t>Costs</t>
  </si>
  <si>
    <t>Notes</t>
  </si>
  <si>
    <t>net income</t>
  </si>
  <si>
    <t>General income (spend)</t>
  </si>
  <si>
    <t>printing &amp;c</t>
  </si>
  <si>
    <t>2012/13 Carols to HAD £218</t>
  </si>
  <si>
    <t>2013/14 picnic to HAD £450</t>
  </si>
  <si>
    <t>2013/14 carols £115.50 each to St Eths &amp; Marychurch</t>
  </si>
  <si>
    <t>2014/15 Arise for BoH £527</t>
  </si>
  <si>
    <t>income</t>
  </si>
  <si>
    <t>spend</t>
  </si>
  <si>
    <t>net</t>
  </si>
  <si>
    <t>War Memorial transactions £5079 excluded</t>
  </si>
  <si>
    <t>2014/15 carols donation in boxes - not through bank account</t>
  </si>
  <si>
    <t>Running balance</t>
  </si>
  <si>
    <t>Noticeboards</t>
  </si>
  <si>
    <t>donation whbc</t>
  </si>
  <si>
    <t>costs</t>
  </si>
  <si>
    <t>net cost</t>
  </si>
  <si>
    <t>PPZ windfall</t>
  </si>
  <si>
    <t>2014/15 picnic was in aid of Jacob's Ladder and OHRA - £266.75 each</t>
  </si>
  <si>
    <t>Total annual income / (spend)</t>
  </si>
  <si>
    <t>General</t>
  </si>
  <si>
    <t>Donations</t>
  </si>
  <si>
    <t>major receipts</t>
  </si>
  <si>
    <t>2014/15 general includes £30 for Batterdale Car Park</t>
  </si>
  <si>
    <t>2016/17</t>
  </si>
  <si>
    <t>2016/17 picnic Save the Children</t>
  </si>
  <si>
    <t>2016/17 carols St Eths and Marychurch</t>
  </si>
  <si>
    <t>2014/15 picnic insurance paid by HTC £129, included in general after 2014/15</t>
  </si>
  <si>
    <t>2015/16 picnic Family Lives</t>
  </si>
  <si>
    <t>Donations direct to collecting boxes (not through bank account)</t>
  </si>
  <si>
    <t>2014/15 carols HAD</t>
  </si>
  <si>
    <t>2015/16 carols Breaks Manor</t>
  </si>
  <si>
    <t>heritage</t>
  </si>
  <si>
    <t>ins &amp; room</t>
  </si>
  <si>
    <t>2017/18</t>
  </si>
  <si>
    <t>OHRA Finances summary April 2012 - Oct 2017 (draft)</t>
  </si>
  <si>
    <t>10/7 /2017 with 28/10/2017 notes</t>
  </si>
  <si>
    <t>donation</t>
  </si>
  <si>
    <t>arise</t>
  </si>
  <si>
    <t>e fisher</t>
  </si>
  <si>
    <t>insurance</t>
  </si>
  <si>
    <t>room hire</t>
  </si>
  <si>
    <t>pmmc face</t>
  </si>
  <si>
    <t>painter</t>
  </si>
  <si>
    <t>ms BoH costs</t>
  </si>
  <si>
    <t>tot above</t>
  </si>
  <si>
    <t>transactions ytd</t>
  </si>
  <si>
    <t xml:space="preserve">  (to March 2018)</t>
  </si>
  <si>
    <t>To spend</t>
  </si>
  <si>
    <t>waterer</t>
  </si>
  <si>
    <t>htc ins payt</t>
  </si>
  <si>
    <t>to spend</t>
  </si>
  <si>
    <t>net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</si>
</sst>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2" fillId="0" borderId="2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0" fontId="3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4" fontId="1" fillId="0" borderId="0" xfId="0" applyNumberFormat="1" applyFont="1" applyFill="1"/>
    <xf numFmtId="0" fontId="0" fillId="0" borderId="3" xfId="0" applyFont="1" applyFill="1" applyBorder="1"/>
    <xf numFmtId="0" fontId="0" fillId="0" borderId="10" xfId="0" applyFont="1" applyFill="1" applyBorder="1"/>
    <xf numFmtId="0" fontId="0" fillId="2" borderId="10" xfId="0" applyFont="1" applyFill="1" applyBorder="1"/>
    <xf numFmtId="0" fontId="0" fillId="2" borderId="3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0" fillId="0" borderId="0" xfId="0" applyFont="1" applyFill="1" applyBorder="1"/>
    <xf numFmtId="0" fontId="0" fillId="3" borderId="0" xfId="0" applyFont="1" applyFill="1" applyBorder="1"/>
    <xf numFmtId="0" fontId="0" fillId="3" borderId="3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0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25" workbookViewId="0">
      <selection activeCell="L32" sqref="L32"/>
    </sheetView>
  </sheetViews>
  <sheetFormatPr defaultRowHeight="15" x14ac:dyDescent="0.25"/>
  <cols>
    <col min="1" max="1" width="5.140625" style="11" customWidth="1"/>
    <col min="2" max="2" width="17.5703125" style="11" customWidth="1"/>
    <col min="3" max="7" width="9.140625" style="11"/>
    <col min="8" max="8" width="9" style="11" customWidth="1"/>
    <col min="9" max="9" width="11.85546875" style="11" customWidth="1"/>
    <col min="10" max="16384" width="9.140625" style="11"/>
  </cols>
  <sheetData>
    <row r="1" spans="1:9" s="1" customFormat="1" x14ac:dyDescent="0.25">
      <c r="B1" s="1" t="s">
        <v>47</v>
      </c>
      <c r="G1" s="1" t="s">
        <v>48</v>
      </c>
      <c r="I1" s="20"/>
    </row>
    <row r="2" spans="1:9" s="1" customFormat="1" x14ac:dyDescent="0.25"/>
    <row r="3" spans="1:9" s="1" customFormat="1" x14ac:dyDescent="0.25">
      <c r="A3" s="2"/>
      <c r="B3" s="3"/>
      <c r="C3" s="4" t="s">
        <v>4</v>
      </c>
      <c r="D3" s="4" t="s">
        <v>5</v>
      </c>
      <c r="E3" s="4" t="s">
        <v>6</v>
      </c>
      <c r="F3" s="4" t="s">
        <v>7</v>
      </c>
      <c r="G3" s="4" t="s">
        <v>36</v>
      </c>
      <c r="H3" s="5" t="s">
        <v>46</v>
      </c>
      <c r="I3" s="6"/>
    </row>
    <row r="4" spans="1:9" x14ac:dyDescent="0.25">
      <c r="A4" s="7" t="s">
        <v>0</v>
      </c>
      <c r="B4" s="8"/>
      <c r="C4" s="9"/>
      <c r="D4" s="9"/>
      <c r="E4" s="9"/>
      <c r="F4" s="9"/>
      <c r="G4" s="9"/>
      <c r="H4" s="14" t="s">
        <v>58</v>
      </c>
      <c r="I4" s="16"/>
    </row>
    <row r="5" spans="1:9" x14ac:dyDescent="0.25">
      <c r="A5" s="7"/>
      <c r="B5" s="8" t="s">
        <v>8</v>
      </c>
      <c r="C5" s="9"/>
      <c r="D5" s="9">
        <v>492</v>
      </c>
      <c r="E5" s="9">
        <v>628</v>
      </c>
      <c r="F5" s="9">
        <f>287+175</f>
        <v>462</v>
      </c>
      <c r="G5" s="9">
        <v>258</v>
      </c>
      <c r="H5" s="27" t="s">
        <v>59</v>
      </c>
      <c r="I5" s="10"/>
    </row>
    <row r="6" spans="1:9" x14ac:dyDescent="0.25">
      <c r="A6" s="7"/>
      <c r="B6" s="8" t="s">
        <v>9</v>
      </c>
      <c r="C6" s="9"/>
      <c r="D6" s="9">
        <v>-450</v>
      </c>
      <c r="E6" s="9"/>
      <c r="F6" s="9">
        <v>-380</v>
      </c>
      <c r="G6" s="12">
        <v>-300</v>
      </c>
      <c r="H6" s="8"/>
      <c r="I6" s="10"/>
    </row>
    <row r="7" spans="1:9" x14ac:dyDescent="0.25">
      <c r="A7" s="7"/>
      <c r="B7" s="8" t="s">
        <v>10</v>
      </c>
      <c r="C7" s="9"/>
      <c r="D7" s="9">
        <v>-35</v>
      </c>
      <c r="E7" s="9">
        <v>-95</v>
      </c>
      <c r="F7" s="9">
        <v>-119</v>
      </c>
      <c r="G7" s="9"/>
      <c r="H7" s="22">
        <v>-80</v>
      </c>
      <c r="I7" s="21" t="s">
        <v>54</v>
      </c>
    </row>
    <row r="8" spans="1:9" x14ac:dyDescent="0.25">
      <c r="A8" s="7"/>
      <c r="B8" s="8" t="s">
        <v>12</v>
      </c>
      <c r="C8" s="9"/>
      <c r="D8" s="9">
        <f>D5+D6+D7</f>
        <v>7</v>
      </c>
      <c r="E8" s="9">
        <f>E7+E5</f>
        <v>533</v>
      </c>
      <c r="F8" s="9">
        <f>F5+F6+F7</f>
        <v>-37</v>
      </c>
      <c r="G8" s="9">
        <f>G5+G6+G7</f>
        <v>-42</v>
      </c>
      <c r="H8" s="8"/>
      <c r="I8" s="21" t="s">
        <v>55</v>
      </c>
    </row>
    <row r="9" spans="1:9" x14ac:dyDescent="0.25">
      <c r="A9" s="7" t="s">
        <v>1</v>
      </c>
      <c r="B9" s="8"/>
      <c r="C9" s="9"/>
      <c r="D9" s="9"/>
      <c r="E9" s="9"/>
      <c r="F9" s="9"/>
      <c r="G9" s="9"/>
      <c r="H9" s="8"/>
      <c r="I9" s="10"/>
    </row>
    <row r="10" spans="1:9" x14ac:dyDescent="0.25">
      <c r="A10" s="7"/>
      <c r="B10" s="8" t="s">
        <v>8</v>
      </c>
      <c r="C10" s="9">
        <v>283</v>
      </c>
      <c r="D10" s="9">
        <v>341</v>
      </c>
      <c r="E10" s="9">
        <v>10</v>
      </c>
      <c r="F10" s="9"/>
      <c r="G10" s="9"/>
      <c r="H10" s="8"/>
      <c r="I10" s="10"/>
    </row>
    <row r="11" spans="1:9" x14ac:dyDescent="0.25">
      <c r="A11" s="7"/>
      <c r="B11" s="8" t="s">
        <v>9</v>
      </c>
      <c r="C11" s="9">
        <v>-218</v>
      </c>
      <c r="D11" s="9">
        <v>-231</v>
      </c>
      <c r="E11" s="9"/>
      <c r="F11" s="9"/>
      <c r="G11" s="9"/>
      <c r="H11" s="8"/>
      <c r="I11" s="10"/>
    </row>
    <row r="12" spans="1:9" x14ac:dyDescent="0.25">
      <c r="A12" s="7"/>
      <c r="B12" s="8" t="s">
        <v>10</v>
      </c>
      <c r="C12" s="9">
        <v>-65</v>
      </c>
      <c r="D12" s="9">
        <v>-95</v>
      </c>
      <c r="E12" s="9">
        <v>-94</v>
      </c>
      <c r="F12" s="9">
        <v>-30</v>
      </c>
      <c r="G12" s="12">
        <v>-50</v>
      </c>
      <c r="H12" s="8"/>
      <c r="I12" s="10"/>
    </row>
    <row r="13" spans="1:9" x14ac:dyDescent="0.25">
      <c r="A13" s="7"/>
      <c r="B13" s="8" t="s">
        <v>12</v>
      </c>
      <c r="C13" s="9">
        <f>C10+C11+C12</f>
        <v>0</v>
      </c>
      <c r="D13" s="9">
        <f>D10+D11+D12</f>
        <v>15</v>
      </c>
      <c r="E13" s="9">
        <f>E10+E12</f>
        <v>-84</v>
      </c>
      <c r="F13" s="9">
        <f>F12</f>
        <v>-30</v>
      </c>
      <c r="G13" s="9">
        <f>G10+G12</f>
        <v>-50</v>
      </c>
      <c r="H13" s="8"/>
      <c r="I13" s="10"/>
    </row>
    <row r="14" spans="1:9" x14ac:dyDescent="0.25">
      <c r="A14" s="7" t="s">
        <v>2</v>
      </c>
      <c r="B14" s="8"/>
      <c r="C14" s="9"/>
      <c r="D14" s="9"/>
      <c r="E14" s="9"/>
      <c r="F14" s="9"/>
      <c r="G14" s="9"/>
      <c r="H14" s="8"/>
      <c r="I14" s="10"/>
    </row>
    <row r="15" spans="1:9" x14ac:dyDescent="0.25">
      <c r="A15" s="7"/>
      <c r="B15" s="8" t="s">
        <v>19</v>
      </c>
      <c r="C15" s="9"/>
      <c r="D15" s="9"/>
      <c r="E15" s="9">
        <f>527+56</f>
        <v>583</v>
      </c>
      <c r="F15" s="9">
        <v>170</v>
      </c>
      <c r="G15" s="9"/>
      <c r="H15" s="8">
        <v>30</v>
      </c>
      <c r="I15" s="21" t="s">
        <v>49</v>
      </c>
    </row>
    <row r="16" spans="1:9" x14ac:dyDescent="0.25">
      <c r="A16" s="7"/>
      <c r="B16" s="8" t="s">
        <v>20</v>
      </c>
      <c r="C16" s="9"/>
      <c r="D16" s="9"/>
      <c r="E16" s="9">
        <v>-524</v>
      </c>
      <c r="F16" s="9">
        <v>-276</v>
      </c>
      <c r="G16" s="9">
        <v>-105</v>
      </c>
      <c r="H16" s="23">
        <v>742</v>
      </c>
      <c r="I16" s="24" t="s">
        <v>50</v>
      </c>
    </row>
    <row r="17" spans="1:9" x14ac:dyDescent="0.25">
      <c r="A17" s="7"/>
      <c r="B17" s="8" t="s">
        <v>12</v>
      </c>
      <c r="C17" s="9"/>
      <c r="D17" s="9"/>
      <c r="E17" s="9">
        <f>E15+E16</f>
        <v>59</v>
      </c>
      <c r="F17" s="9">
        <f>F15+F16</f>
        <v>-106</v>
      </c>
      <c r="G17" s="9">
        <f>G15+G16</f>
        <v>-105</v>
      </c>
      <c r="H17" s="27">
        <v>111.04</v>
      </c>
      <c r="I17" s="21" t="s">
        <v>56</v>
      </c>
    </row>
    <row r="18" spans="1:9" x14ac:dyDescent="0.25">
      <c r="A18" s="7"/>
      <c r="B18" s="8"/>
      <c r="C18" s="9"/>
      <c r="D18" s="9"/>
      <c r="E18" s="9"/>
      <c r="F18" s="9"/>
      <c r="G18" s="9"/>
      <c r="H18" s="8"/>
      <c r="I18" s="10"/>
    </row>
    <row r="19" spans="1:9" x14ac:dyDescent="0.25">
      <c r="A19" s="7" t="s">
        <v>13</v>
      </c>
      <c r="B19" s="8"/>
      <c r="C19" s="9"/>
      <c r="D19" s="9"/>
      <c r="E19" s="9"/>
      <c r="F19" s="9"/>
      <c r="G19" s="9"/>
      <c r="H19" s="8"/>
      <c r="I19" s="10"/>
    </row>
    <row r="20" spans="1:9" x14ac:dyDescent="0.25">
      <c r="A20" s="7"/>
      <c r="B20" s="8" t="s">
        <v>19</v>
      </c>
      <c r="C20" s="9"/>
      <c r="D20" s="9"/>
      <c r="E20" s="9">
        <v>332</v>
      </c>
      <c r="F20" s="9">
        <v>259</v>
      </c>
      <c r="G20" s="9">
        <v>256</v>
      </c>
      <c r="H20" s="25">
        <v>600</v>
      </c>
      <c r="I20" s="26" t="s">
        <v>44</v>
      </c>
    </row>
    <row r="21" spans="1:9" x14ac:dyDescent="0.25">
      <c r="A21" s="7"/>
      <c r="B21" s="8" t="s">
        <v>14</v>
      </c>
      <c r="C21" s="9"/>
      <c r="D21" s="9">
        <v>-45</v>
      </c>
      <c r="E21" s="9">
        <v>-124</v>
      </c>
      <c r="F21" s="9">
        <f>-50-159</f>
        <v>-209</v>
      </c>
      <c r="G21" s="9">
        <f>-(164+125+138)</f>
        <v>-427</v>
      </c>
      <c r="H21" s="8">
        <v>-215</v>
      </c>
      <c r="I21" s="10" t="s">
        <v>45</v>
      </c>
    </row>
    <row r="22" spans="1:9" x14ac:dyDescent="0.25">
      <c r="A22" s="7"/>
      <c r="B22" s="8"/>
      <c r="C22" s="9"/>
      <c r="D22" s="9"/>
      <c r="E22" s="9"/>
      <c r="F22" s="9"/>
      <c r="G22" s="12">
        <v>0</v>
      </c>
      <c r="H22" s="8">
        <v>16.5</v>
      </c>
      <c r="I22" s="21" t="s">
        <v>51</v>
      </c>
    </row>
    <row r="23" spans="1:9" x14ac:dyDescent="0.25">
      <c r="A23" s="7"/>
      <c r="B23" s="8" t="s">
        <v>21</v>
      </c>
      <c r="C23" s="9"/>
      <c r="D23" s="9">
        <f>D21+D20</f>
        <v>-45</v>
      </c>
      <c r="E23" s="9">
        <f>E21+E20</f>
        <v>208</v>
      </c>
      <c r="F23" s="9">
        <f>F20+F21</f>
        <v>50</v>
      </c>
      <c r="G23" s="9">
        <f>G20+G21+G22</f>
        <v>-171</v>
      </c>
      <c r="H23" s="28">
        <v>-165</v>
      </c>
      <c r="I23" s="29" t="s">
        <v>52</v>
      </c>
    </row>
    <row r="24" spans="1:9" x14ac:dyDescent="0.25">
      <c r="A24" s="7"/>
      <c r="B24" s="8"/>
      <c r="C24" s="9"/>
      <c r="D24" s="9"/>
      <c r="E24" s="9"/>
      <c r="F24" s="9"/>
      <c r="G24" s="9"/>
      <c r="H24" s="27">
        <v>-50</v>
      </c>
      <c r="I24" s="21" t="s">
        <v>53</v>
      </c>
    </row>
    <row r="25" spans="1:9" x14ac:dyDescent="0.25">
      <c r="A25" s="7" t="s">
        <v>29</v>
      </c>
      <c r="B25" s="8"/>
      <c r="C25" s="9"/>
      <c r="D25" s="9"/>
      <c r="E25" s="9">
        <v>1150</v>
      </c>
      <c r="F25" s="9"/>
      <c r="G25" s="9"/>
      <c r="H25" s="8"/>
      <c r="I25" s="10"/>
    </row>
    <row r="26" spans="1:9" x14ac:dyDescent="0.25">
      <c r="A26" s="7"/>
      <c r="B26" s="8"/>
      <c r="C26" s="9"/>
      <c r="D26" s="9"/>
      <c r="E26" s="9"/>
      <c r="F26" s="9"/>
      <c r="G26" s="9"/>
      <c r="H26" s="14">
        <f>SUM(H6:H24)</f>
        <v>989.54</v>
      </c>
      <c r="I26" s="16" t="s">
        <v>57</v>
      </c>
    </row>
    <row r="27" spans="1:9" x14ac:dyDescent="0.25">
      <c r="A27" s="7" t="s">
        <v>25</v>
      </c>
      <c r="B27" s="8"/>
      <c r="C27" s="9"/>
      <c r="D27" s="9"/>
      <c r="E27" s="9"/>
      <c r="F27" s="9"/>
      <c r="G27" s="9"/>
      <c r="H27" s="8"/>
      <c r="I27" s="10"/>
    </row>
    <row r="28" spans="1:9" x14ac:dyDescent="0.25">
      <c r="A28" s="7"/>
      <c r="B28" s="8" t="s">
        <v>26</v>
      </c>
      <c r="C28" s="9"/>
      <c r="D28" s="9"/>
      <c r="E28" s="9"/>
      <c r="F28" s="9">
        <v>1413</v>
      </c>
      <c r="G28" s="9"/>
      <c r="H28" s="14" t="s">
        <v>60</v>
      </c>
      <c r="I28" s="10"/>
    </row>
    <row r="29" spans="1:9" x14ac:dyDescent="0.25">
      <c r="A29" s="7"/>
      <c r="B29" s="8" t="s">
        <v>27</v>
      </c>
      <c r="C29" s="9"/>
      <c r="D29" s="9"/>
      <c r="E29" s="9"/>
      <c r="F29" s="9">
        <f>-1480-34</f>
        <v>-1514</v>
      </c>
      <c r="G29" s="9"/>
      <c r="H29" s="25">
        <v>-742</v>
      </c>
      <c r="I29" s="24" t="s">
        <v>61</v>
      </c>
    </row>
    <row r="30" spans="1:9" x14ac:dyDescent="0.25">
      <c r="A30" s="7"/>
      <c r="B30" s="8" t="s">
        <v>28</v>
      </c>
      <c r="C30" s="9"/>
      <c r="D30" s="9"/>
      <c r="E30" s="9"/>
      <c r="F30" s="9">
        <f>F28+F29</f>
        <v>-101</v>
      </c>
      <c r="G30" s="9">
        <f>G28+G29</f>
        <v>0</v>
      </c>
      <c r="H30" s="30">
        <v>165</v>
      </c>
      <c r="I30" s="29" t="s">
        <v>62</v>
      </c>
    </row>
    <row r="31" spans="1:9" x14ac:dyDescent="0.25">
      <c r="A31" s="7"/>
      <c r="B31" s="8"/>
      <c r="C31" s="9"/>
      <c r="D31" s="9"/>
      <c r="E31" s="9"/>
      <c r="F31" s="9"/>
      <c r="G31" s="9"/>
      <c r="H31" s="25">
        <v>-600</v>
      </c>
      <c r="I31" s="24" t="s">
        <v>44</v>
      </c>
    </row>
    <row r="32" spans="1:9" x14ac:dyDescent="0.25">
      <c r="A32" s="7" t="s">
        <v>3</v>
      </c>
      <c r="B32" s="8"/>
      <c r="C32" s="9"/>
      <c r="D32" s="9"/>
      <c r="E32" s="9"/>
      <c r="F32" s="9"/>
      <c r="G32" s="9"/>
      <c r="H32" s="31">
        <v>-200</v>
      </c>
      <c r="I32" s="32" t="s">
        <v>44</v>
      </c>
    </row>
    <row r="33" spans="1:9" x14ac:dyDescent="0.25">
      <c r="A33" s="7"/>
      <c r="B33" s="8" t="s">
        <v>12</v>
      </c>
      <c r="C33" s="9"/>
      <c r="D33" s="9"/>
      <c r="E33" s="9"/>
      <c r="F33" s="9">
        <v>211</v>
      </c>
      <c r="G33" s="9"/>
      <c r="H33" s="14">
        <f>SUM(H29:H32)</f>
        <v>-1377</v>
      </c>
      <c r="I33" s="16" t="s">
        <v>63</v>
      </c>
    </row>
    <row r="34" spans="1:9" x14ac:dyDescent="0.25">
      <c r="A34" s="7"/>
      <c r="B34" s="8"/>
      <c r="C34" s="9"/>
      <c r="D34" s="9"/>
      <c r="E34" s="9"/>
      <c r="F34" s="9"/>
      <c r="G34" s="9"/>
      <c r="H34" s="14">
        <f>H26+H33</f>
        <v>-387.46000000000004</v>
      </c>
      <c r="I34" s="16" t="s">
        <v>64</v>
      </c>
    </row>
    <row r="35" spans="1:9" s="1" customFormat="1" x14ac:dyDescent="0.25">
      <c r="A35" s="13" t="s">
        <v>31</v>
      </c>
      <c r="B35" s="14"/>
      <c r="C35" s="15">
        <v>0</v>
      </c>
      <c r="D35" s="15">
        <f>D8+D13+D23</f>
        <v>-23</v>
      </c>
      <c r="E35" s="15">
        <f>E23+E17+E13+E8+E25</f>
        <v>1866</v>
      </c>
      <c r="F35" s="15">
        <f>F33+F30+F23+F17+F13+F8</f>
        <v>-13</v>
      </c>
      <c r="G35" s="15">
        <f>G33+G30+G23+G17+G13+G8</f>
        <v>-368</v>
      </c>
    </row>
    <row r="36" spans="1:9" s="1" customFormat="1" x14ac:dyDescent="0.25">
      <c r="A36" s="17" t="s">
        <v>24</v>
      </c>
      <c r="B36" s="18"/>
      <c r="C36" s="15"/>
      <c r="D36" s="15">
        <f>D35</f>
        <v>-23</v>
      </c>
      <c r="E36" s="15">
        <f>D36+E35</f>
        <v>1843</v>
      </c>
      <c r="F36" s="15">
        <f>E36+F35</f>
        <v>1830</v>
      </c>
      <c r="G36" s="15">
        <f>F36+G35-1</f>
        <v>1461</v>
      </c>
      <c r="H36" s="18"/>
      <c r="I36" s="19"/>
    </row>
    <row r="38" spans="1:9" x14ac:dyDescent="0.25">
      <c r="A38" s="11" t="s">
        <v>11</v>
      </c>
    </row>
    <row r="39" spans="1:9" x14ac:dyDescent="0.25">
      <c r="A39" s="11" t="s">
        <v>32</v>
      </c>
    </row>
    <row r="40" spans="1:9" x14ac:dyDescent="0.25">
      <c r="B40" s="11" t="s">
        <v>22</v>
      </c>
    </row>
    <row r="41" spans="1:9" x14ac:dyDescent="0.25">
      <c r="A41" s="11" t="s">
        <v>33</v>
      </c>
    </row>
    <row r="42" spans="1:9" x14ac:dyDescent="0.25">
      <c r="B42" s="11" t="s">
        <v>15</v>
      </c>
    </row>
    <row r="43" spans="1:9" x14ac:dyDescent="0.25">
      <c r="B43" s="11" t="s">
        <v>16</v>
      </c>
    </row>
    <row r="44" spans="1:9" x14ac:dyDescent="0.25">
      <c r="B44" s="11" t="s">
        <v>17</v>
      </c>
    </row>
    <row r="45" spans="1:9" x14ac:dyDescent="0.25">
      <c r="B45" s="11" t="s">
        <v>30</v>
      </c>
    </row>
    <row r="46" spans="1:9" x14ac:dyDescent="0.25">
      <c r="B46" s="11" t="s">
        <v>39</v>
      </c>
    </row>
    <row r="47" spans="1:9" x14ac:dyDescent="0.25">
      <c r="B47" s="11" t="s">
        <v>23</v>
      </c>
    </row>
    <row r="48" spans="1:9" x14ac:dyDescent="0.25">
      <c r="B48" s="11" t="s">
        <v>40</v>
      </c>
    </row>
    <row r="49" spans="1:2" x14ac:dyDescent="0.25">
      <c r="B49" s="11" t="s">
        <v>37</v>
      </c>
    </row>
    <row r="50" spans="1:2" x14ac:dyDescent="0.25">
      <c r="B50" s="11" t="s">
        <v>38</v>
      </c>
    </row>
    <row r="51" spans="1:2" x14ac:dyDescent="0.25">
      <c r="A51" s="11" t="s">
        <v>41</v>
      </c>
    </row>
    <row r="52" spans="1:2" x14ac:dyDescent="0.25">
      <c r="B52" s="11" t="s">
        <v>42</v>
      </c>
    </row>
    <row r="53" spans="1:2" x14ac:dyDescent="0.25">
      <c r="B53" s="11" t="s">
        <v>43</v>
      </c>
    </row>
    <row r="54" spans="1:2" x14ac:dyDescent="0.25">
      <c r="A54" s="11" t="s">
        <v>34</v>
      </c>
    </row>
    <row r="55" spans="1:2" x14ac:dyDescent="0.25">
      <c r="B55" s="11" t="s">
        <v>18</v>
      </c>
    </row>
    <row r="56" spans="1:2" x14ac:dyDescent="0.25">
      <c r="B56" s="11" t="s">
        <v>35</v>
      </c>
    </row>
  </sheetData>
  <pageMargins left="0.7" right="0.7" top="0.75" bottom="0.75" header="0.3" footer="0.3"/>
  <pageSetup paperSize="9" scale="90" orientation="portrait" horizontalDpi="4294967293" verticalDpi="4294967293" r:id="rId1"/>
  <ignoredErrors>
    <ignoredError sqref="E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goward</dc:creator>
  <cp:lastModifiedBy>chris goward</cp:lastModifiedBy>
  <cp:lastPrinted>2017-10-26T17:33:13Z</cp:lastPrinted>
  <dcterms:created xsi:type="dcterms:W3CDTF">2016-04-28T06:37:04Z</dcterms:created>
  <dcterms:modified xsi:type="dcterms:W3CDTF">2017-10-28T06:43:28Z</dcterms:modified>
</cp:coreProperties>
</file>